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Y:\Paper\paper_raw_data\metamorphic development\staging+\"/>
    </mc:Choice>
  </mc:AlternateContent>
  <xr:revisionPtr revIDLastSave="0" documentId="13_ncr:1_{2868C890-81A9-4A82-B91E-3879D17C4A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E7" i="1" l="1"/>
  <c r="C7" i="1"/>
  <c r="E6" i="1"/>
  <c r="C6" i="1"/>
  <c r="E5" i="1"/>
  <c r="C5" i="1"/>
  <c r="E4" i="1"/>
  <c r="E3" i="1"/>
  <c r="E2" i="1"/>
  <c r="C3" i="1"/>
  <c r="C4" i="1"/>
  <c r="C2" i="1"/>
  <c r="F2" i="1" l="1"/>
  <c r="G2" i="1" s="1"/>
  <c r="H2" i="1" s="1"/>
  <c r="F4" i="1"/>
  <c r="G4" i="1" s="1"/>
  <c r="H4" i="1" s="1"/>
  <c r="F5" i="1"/>
  <c r="G5" i="1" s="1"/>
  <c r="H5" i="1" s="1"/>
  <c r="F3" i="1"/>
  <c r="G3" i="1" s="1"/>
  <c r="H3" i="1" s="1"/>
  <c r="F6" i="1"/>
  <c r="G6" i="1" s="1"/>
  <c r="H6" i="1" s="1"/>
  <c r="F7" i="1"/>
  <c r="G7" i="1" s="1"/>
  <c r="H7" i="1" s="1"/>
  <c r="N6" i="1" l="1"/>
  <c r="N5" i="1"/>
  <c r="X6" i="1" l="1"/>
  <c r="W6" i="1"/>
  <c r="Q6" i="1"/>
  <c r="Y6" i="1"/>
  <c r="T6" i="1"/>
  <c r="U6" i="1"/>
  <c r="V6" i="1"/>
  <c r="R6" i="1"/>
  <c r="S6" i="1"/>
  <c r="P6" i="1"/>
  <c r="Q5" i="1"/>
  <c r="Y5" i="1"/>
  <c r="V5" i="1"/>
  <c r="R5" i="1"/>
  <c r="U5" i="1"/>
  <c r="W5" i="1"/>
  <c r="X5" i="1"/>
  <c r="S5" i="1"/>
  <c r="T5" i="1"/>
  <c r="P5" i="1"/>
</calcChain>
</file>

<file path=xl/sharedStrings.xml><?xml version="1.0" encoding="utf-8"?>
<sst xmlns="http://schemas.openxmlformats.org/spreadsheetml/2006/main" count="30" uniqueCount="30">
  <si>
    <t>start (epoche)</t>
  </si>
  <si>
    <t>end (epoche)</t>
  </si>
  <si>
    <t>duration (s)</t>
  </si>
  <si>
    <t>duration (min)</t>
  </si>
  <si>
    <t>duration (hrs)</t>
  </si>
  <si>
    <t>start (date time)</t>
  </si>
  <si>
    <t>end (date time)</t>
  </si>
  <si>
    <t>CUT</t>
  </si>
  <si>
    <t>2019-02-04: 1</t>
  </si>
  <si>
    <t>2019-02-04: 2</t>
  </si>
  <si>
    <t>2019-02-04: 3</t>
  </si>
  <si>
    <t>2019.02.11: 1</t>
  </si>
  <si>
    <t>2019.02.11: 2</t>
  </si>
  <si>
    <t>2019.02.11: 3</t>
  </si>
  <si>
    <t>Mean duration</t>
  </si>
  <si>
    <t>Median duration (hours)</t>
  </si>
  <si>
    <t>P10</t>
  </si>
  <si>
    <t>P20</t>
  </si>
  <si>
    <t>P30</t>
  </si>
  <si>
    <t>P40</t>
  </si>
  <si>
    <t>P50</t>
  </si>
  <si>
    <t>P60</t>
  </si>
  <si>
    <t>P70</t>
  </si>
  <si>
    <t>P80</t>
  </si>
  <si>
    <t>P90</t>
  </si>
  <si>
    <t>P100</t>
  </si>
  <si>
    <t>SD</t>
  </si>
  <si>
    <t>MAX</t>
  </si>
  <si>
    <t>MIN</t>
  </si>
  <si>
    <t>pupae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</si>
</sst>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/>
    <xf numFmtId="9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zoomScaleNormal="100" workbookViewId="0">
      <selection activeCell="J20" sqref="J20"/>
    </sheetView>
  </sheetViews>
  <sheetFormatPr baseColWidth="10" defaultRowHeight="15" x14ac:dyDescent="0.25"/>
  <cols>
    <col min="1" max="1" width="12.42578125" bestFit="1" customWidth="1"/>
    <col min="2" max="2" width="15.42578125" bestFit="1" customWidth="1"/>
    <col min="3" max="3" width="13.42578125" style="4" bestFit="1" customWidth="1"/>
    <col min="4" max="4" width="15.140625" bestFit="1" customWidth="1"/>
    <col min="5" max="5" width="12.85546875" bestFit="1" customWidth="1"/>
    <col min="6" max="6" width="11.7109375" bestFit="1" customWidth="1"/>
    <col min="7" max="7" width="13.85546875" bestFit="1" customWidth="1"/>
    <col min="8" max="8" width="13.140625" bestFit="1" customWidth="1"/>
    <col min="13" max="13" width="22.85546875" bestFit="1" customWidth="1"/>
  </cols>
  <sheetData>
    <row r="1" spans="1:25" x14ac:dyDescent="0.25">
      <c r="A1" t="s">
        <v>29</v>
      </c>
      <c r="B1" t="s">
        <v>5</v>
      </c>
      <c r="C1" s="3" t="s">
        <v>0</v>
      </c>
      <c r="D1" t="s">
        <v>6</v>
      </c>
      <c r="E1" s="1" t="s">
        <v>1</v>
      </c>
      <c r="F1" s="1" t="s">
        <v>2</v>
      </c>
      <c r="G1" s="1" t="s">
        <v>3</v>
      </c>
      <c r="H1" s="1" t="s">
        <v>4</v>
      </c>
      <c r="M1" t="s">
        <v>7</v>
      </c>
      <c r="N1" s="5">
        <v>25569</v>
      </c>
    </row>
    <row r="2" spans="1:25" x14ac:dyDescent="0.25">
      <c r="A2" t="s">
        <v>8</v>
      </c>
      <c r="B2" s="2">
        <v>43500.625694444447</v>
      </c>
      <c r="C2" s="4">
        <f t="shared" ref="C2:C7" si="0">(B2-$N$1)*86400</f>
        <v>1549292460.0000002</v>
      </c>
      <c r="D2" s="2">
        <v>43507.135416666664</v>
      </c>
      <c r="E2" s="4">
        <f t="shared" ref="E2:E7" si="1">(D2-$N$1)*86400</f>
        <v>1549854899.9999998</v>
      </c>
      <c r="F2">
        <f t="shared" ref="F2:F7" si="2">E2-C2</f>
        <v>562439.99999952316</v>
      </c>
      <c r="G2">
        <f t="shared" ref="G2:H7" si="3">F2/60</f>
        <v>9373.9999999920528</v>
      </c>
      <c r="H2">
        <f t="shared" si="3"/>
        <v>156.23333333320087</v>
      </c>
    </row>
    <row r="3" spans="1:25" x14ac:dyDescent="0.25">
      <c r="A3" t="s">
        <v>9</v>
      </c>
      <c r="B3" s="2">
        <v>43500.625694444447</v>
      </c>
      <c r="C3" s="4">
        <f t="shared" si="0"/>
        <v>1549292460.0000002</v>
      </c>
      <c r="D3" s="2">
        <v>43506.541666666664</v>
      </c>
      <c r="E3" s="4">
        <f t="shared" si="1"/>
        <v>1549803599.9999998</v>
      </c>
      <c r="F3">
        <f t="shared" si="2"/>
        <v>511139.99999952316</v>
      </c>
      <c r="G3">
        <f t="shared" si="3"/>
        <v>8518.9999999920528</v>
      </c>
      <c r="H3">
        <f t="shared" si="3"/>
        <v>141.98333333320087</v>
      </c>
      <c r="M3" s="1"/>
      <c r="N3" s="1"/>
      <c r="O3" s="1"/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</row>
    <row r="4" spans="1:25" x14ac:dyDescent="0.25">
      <c r="A4" t="s">
        <v>10</v>
      </c>
      <c r="B4" s="2">
        <v>43500.625694444447</v>
      </c>
      <c r="C4" s="4">
        <f t="shared" si="0"/>
        <v>1549292460.0000002</v>
      </c>
      <c r="D4" s="2">
        <v>43506.5</v>
      </c>
      <c r="E4" s="4">
        <f t="shared" si="1"/>
        <v>1549800000</v>
      </c>
      <c r="F4">
        <f t="shared" si="2"/>
        <v>507539.99999976158</v>
      </c>
      <c r="G4">
        <f t="shared" si="3"/>
        <v>8458.9999999960255</v>
      </c>
      <c r="H4">
        <f t="shared" si="3"/>
        <v>140.9833333332671</v>
      </c>
      <c r="M4" s="1"/>
      <c r="N4" s="1"/>
      <c r="O4" s="1"/>
      <c r="P4" s="6">
        <v>0.1</v>
      </c>
      <c r="Q4" s="6">
        <v>0.2</v>
      </c>
      <c r="R4" s="6">
        <v>0.3</v>
      </c>
      <c r="S4" s="6">
        <v>0.4</v>
      </c>
      <c r="T4" s="6">
        <v>0.5</v>
      </c>
      <c r="U4" s="6">
        <v>0.6</v>
      </c>
      <c r="V4" s="6">
        <v>0.7</v>
      </c>
      <c r="W4" s="6">
        <v>0.8</v>
      </c>
      <c r="X4" s="6">
        <v>0.9</v>
      </c>
      <c r="Y4" s="6">
        <v>1</v>
      </c>
    </row>
    <row r="5" spans="1:25" x14ac:dyDescent="0.25">
      <c r="A5" t="s">
        <v>11</v>
      </c>
      <c r="B5" s="2">
        <v>43507.461111111108</v>
      </c>
      <c r="C5" s="4">
        <f t="shared" si="0"/>
        <v>1549883039.9999998</v>
      </c>
      <c r="D5" s="2">
        <v>43513.379166666666</v>
      </c>
      <c r="E5" s="4">
        <f t="shared" si="1"/>
        <v>1550394360</v>
      </c>
      <c r="F5">
        <f t="shared" si="2"/>
        <v>511320.00000023842</v>
      </c>
      <c r="G5">
        <f t="shared" si="3"/>
        <v>8522.0000000039745</v>
      </c>
      <c r="H5">
        <f t="shared" si="3"/>
        <v>142.03333333339958</v>
      </c>
      <c r="M5" s="1" t="s">
        <v>15</v>
      </c>
      <c r="N5" s="1">
        <f>ROUND(MEDIAN(H2:H7),2)</f>
        <v>141.63</v>
      </c>
      <c r="O5" s="1"/>
      <c r="P5" s="1">
        <f>ROUND(P$4*$N5,2)</f>
        <v>14.16</v>
      </c>
      <c r="Q5" s="1">
        <f t="shared" ref="Q5:Y6" si="4">ROUND(Q$4*$N5,2)</f>
        <v>28.33</v>
      </c>
      <c r="R5" s="1">
        <f t="shared" si="4"/>
        <v>42.49</v>
      </c>
      <c r="S5" s="1">
        <f t="shared" si="4"/>
        <v>56.65</v>
      </c>
      <c r="T5" s="1">
        <f t="shared" si="4"/>
        <v>70.819999999999993</v>
      </c>
      <c r="U5" s="1">
        <f t="shared" si="4"/>
        <v>84.98</v>
      </c>
      <c r="V5" s="1">
        <f t="shared" si="4"/>
        <v>99.14</v>
      </c>
      <c r="W5" s="1">
        <f t="shared" si="4"/>
        <v>113.3</v>
      </c>
      <c r="X5" s="1">
        <f t="shared" si="4"/>
        <v>127.47</v>
      </c>
      <c r="Y5" s="1">
        <f t="shared" si="4"/>
        <v>141.63</v>
      </c>
    </row>
    <row r="6" spans="1:25" x14ac:dyDescent="0.25">
      <c r="A6" t="s">
        <v>12</v>
      </c>
      <c r="B6" s="2">
        <v>43507.461111111108</v>
      </c>
      <c r="C6" s="4">
        <f t="shared" si="0"/>
        <v>1549883039.9999998</v>
      </c>
      <c r="D6" s="2">
        <v>43513.347916666666</v>
      </c>
      <c r="E6" s="4">
        <f t="shared" si="1"/>
        <v>1550391660</v>
      </c>
      <c r="F6">
        <f t="shared" si="2"/>
        <v>508620.00000023842</v>
      </c>
      <c r="G6">
        <f t="shared" si="3"/>
        <v>8477.0000000039745</v>
      </c>
      <c r="H6">
        <f t="shared" si="3"/>
        <v>141.28333333339958</v>
      </c>
      <c r="M6" s="1" t="s">
        <v>14</v>
      </c>
      <c r="N6" s="1">
        <f>ROUND(AVERAGE(H2:H7),2)</f>
        <v>143.91999999999999</v>
      </c>
      <c r="O6" s="1"/>
      <c r="P6" s="1">
        <f>ROUND(P$4*$N6,2)</f>
        <v>14.39</v>
      </c>
      <c r="Q6" s="1">
        <f t="shared" si="4"/>
        <v>28.78</v>
      </c>
      <c r="R6" s="1">
        <f t="shared" si="4"/>
        <v>43.18</v>
      </c>
      <c r="S6" s="1">
        <f t="shared" si="4"/>
        <v>57.57</v>
      </c>
      <c r="T6" s="1">
        <f t="shared" si="4"/>
        <v>71.959999999999994</v>
      </c>
      <c r="U6" s="1">
        <f t="shared" si="4"/>
        <v>86.35</v>
      </c>
      <c r="V6" s="1">
        <f t="shared" si="4"/>
        <v>100.74</v>
      </c>
      <c r="W6" s="1">
        <f t="shared" si="4"/>
        <v>115.14</v>
      </c>
      <c r="X6" s="1">
        <f t="shared" si="4"/>
        <v>129.53</v>
      </c>
      <c r="Y6" s="1">
        <f t="shared" si="4"/>
        <v>143.91999999999999</v>
      </c>
    </row>
    <row r="7" spans="1:25" x14ac:dyDescent="0.25">
      <c r="A7" t="s">
        <v>13</v>
      </c>
      <c r="B7" s="2">
        <v>43507.461111111108</v>
      </c>
      <c r="C7" s="4">
        <f t="shared" si="0"/>
        <v>1549883039.9999998</v>
      </c>
      <c r="D7" s="2">
        <v>43513.337500000001</v>
      </c>
      <c r="E7" s="4">
        <f t="shared" si="1"/>
        <v>1550390760.0000002</v>
      </c>
      <c r="F7">
        <f t="shared" si="2"/>
        <v>507720.00000047684</v>
      </c>
      <c r="G7">
        <f t="shared" si="3"/>
        <v>8462.0000000079472</v>
      </c>
      <c r="H7">
        <f t="shared" si="3"/>
        <v>141.03333333346578</v>
      </c>
      <c r="M7" t="s">
        <v>26</v>
      </c>
      <c r="N7">
        <f>ROUND(_xlfn.STDEV.S(H2:H7),2)</f>
        <v>6.05</v>
      </c>
    </row>
    <row r="8" spans="1:25" x14ac:dyDescent="0.25">
      <c r="M8" s="1" t="s">
        <v>27</v>
      </c>
      <c r="N8">
        <f>ROUND(MAX(H2:H7),2)</f>
        <v>156.22999999999999</v>
      </c>
    </row>
    <row r="9" spans="1:25" x14ac:dyDescent="0.25">
      <c r="M9" s="1" t="s">
        <v>28</v>
      </c>
      <c r="N9">
        <f>ROUND(MIN(H2:H7),2)</f>
        <v>140.97999999999999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EF1B</vt:lpstr>
    </vt:vector>
  </TitlesOfParts>
  <Company>Philipps-Universität Marburg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Trebels</dc:creator>
  <cp:lastModifiedBy>Björn Trebels</cp:lastModifiedBy>
  <dcterms:created xsi:type="dcterms:W3CDTF">2019-02-26T12:12:53Z</dcterms:created>
  <dcterms:modified xsi:type="dcterms:W3CDTF">2020-10-14T16:50:24Z</dcterms:modified>
</cp:coreProperties>
</file>